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WSP\Morden\IFT Submission\"/>
    </mc:Choice>
  </mc:AlternateContent>
  <xr:revisionPtr revIDLastSave="0" documentId="13_ncr:1_{C3640B9E-D664-46AE-AB7B-6C3DDD5261E5}" xr6:coauthVersionLast="47" xr6:coauthVersionMax="47" xr10:uidLastSave="{00000000-0000-0000-0000-000000000000}"/>
  <bookViews>
    <workbookView xWindow="-120" yWindow="-120" windowWidth="38640" windowHeight="21240" xr2:uid="{4D5A2888-A67A-4DEC-9DBC-E9C72B059F24}"/>
  </bookViews>
  <sheets>
    <sheet name="Alvey" sheetId="1" r:id="rId1"/>
    <sheet name="Parkhill" sheetId="2" r:id="rId2"/>
  </sheets>
  <definedNames>
    <definedName name="_xlnm.Print_Area" localSheetId="1">Parkhill!$A$1:$I$51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F7" i="2"/>
  <c r="H7" i="2"/>
  <c r="H48" i="2"/>
  <c r="H23" i="1"/>
  <c r="H14" i="1"/>
  <c r="F15" i="1"/>
  <c r="H15" i="1"/>
  <c r="H4" i="1"/>
  <c r="F5" i="1"/>
  <c r="H5" i="1"/>
  <c r="F6" i="1"/>
  <c r="H6" i="1"/>
  <c r="H7" i="1"/>
  <c r="F8" i="1"/>
  <c r="H8" i="1"/>
  <c r="F9" i="1"/>
  <c r="H9" i="1"/>
  <c r="F10" i="1"/>
  <c r="H10" i="1"/>
  <c r="F11" i="1"/>
  <c r="H11" i="1"/>
  <c r="H12" i="1"/>
  <c r="H13" i="1"/>
  <c r="H16" i="1"/>
  <c r="H17" i="1"/>
  <c r="H18" i="1"/>
  <c r="H19" i="1"/>
  <c r="H20" i="1"/>
  <c r="F21" i="1"/>
  <c r="H21" i="1"/>
  <c r="F22" i="1"/>
  <c r="H22" i="1"/>
  <c r="H24" i="1"/>
  <c r="H25" i="1"/>
  <c r="H26" i="1"/>
  <c r="H27" i="1"/>
  <c r="H28" i="1"/>
  <c r="H29" i="1"/>
  <c r="F30" i="1"/>
  <c r="H30" i="1"/>
  <c r="H31" i="1"/>
  <c r="H32" i="1"/>
  <c r="H33" i="1"/>
  <c r="H34" i="1"/>
  <c r="H35" i="1"/>
  <c r="F36" i="1"/>
  <c r="H36" i="1"/>
  <c r="H37" i="1"/>
  <c r="H38" i="1"/>
  <c r="H39" i="1"/>
  <c r="H41" i="1"/>
  <c r="H4" i="2"/>
  <c r="F5" i="2"/>
  <c r="H5" i="2"/>
  <c r="F6" i="2"/>
  <c r="H6" i="2"/>
  <c r="F8" i="2"/>
  <c r="H8" i="2"/>
  <c r="F9" i="2"/>
  <c r="H9" i="2"/>
  <c r="F10" i="2"/>
  <c r="H10" i="2"/>
  <c r="F11" i="2"/>
  <c r="H11" i="2"/>
  <c r="H12" i="2"/>
  <c r="H13" i="2"/>
  <c r="H14" i="2"/>
  <c r="F15" i="2"/>
  <c r="H15" i="2"/>
  <c r="H16" i="2"/>
  <c r="H17" i="2"/>
  <c r="H18" i="2"/>
  <c r="H19" i="2"/>
  <c r="H20" i="2"/>
  <c r="H21" i="2"/>
  <c r="H22" i="2"/>
  <c r="F23" i="2"/>
  <c r="H23" i="2"/>
  <c r="H24" i="2"/>
  <c r="H25" i="2"/>
  <c r="H26" i="2"/>
  <c r="H27" i="2"/>
  <c r="H28" i="2"/>
  <c r="H29" i="2"/>
  <c r="H30" i="2"/>
  <c r="H31" i="2"/>
  <c r="H32" i="2"/>
  <c r="F33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28" i="2"/>
  <c r="B29" i="2"/>
  <c r="B30" i="2"/>
  <c r="B33" i="1"/>
  <c r="B34" i="1"/>
  <c r="B35" i="1"/>
  <c r="B36" i="1"/>
  <c r="B37" i="1"/>
  <c r="B38" i="1"/>
  <c r="B39" i="1"/>
  <c r="H42" i="1"/>
  <c r="H43" i="1"/>
  <c r="H49" i="2"/>
  <c r="H50" i="2"/>
</calcChain>
</file>

<file path=xl/sharedStrings.xml><?xml version="1.0" encoding="utf-8"?>
<sst xmlns="http://schemas.openxmlformats.org/spreadsheetml/2006/main" count="259" uniqueCount="91">
  <si>
    <t>Items of Work</t>
  </si>
  <si>
    <t>Units</t>
  </si>
  <si>
    <t>Quantity</t>
  </si>
  <si>
    <t>Amount</t>
  </si>
  <si>
    <t>Site Work</t>
  </si>
  <si>
    <t>Erection of Precast Prestressed Concrete Girders</t>
  </si>
  <si>
    <t>Miscellaneous Grouting</t>
  </si>
  <si>
    <t>Supply and Fabrication of Structural Steel</t>
  </si>
  <si>
    <t>Place Structural Steel</t>
  </si>
  <si>
    <t>Supply and Install Bearings</t>
  </si>
  <si>
    <t>Supply and Install Riprap</t>
  </si>
  <si>
    <t>LS</t>
  </si>
  <si>
    <t>lm</t>
  </si>
  <si>
    <t>Each</t>
  </si>
  <si>
    <t>kg</t>
  </si>
  <si>
    <t>Excavation</t>
  </si>
  <si>
    <t>Unit Price</t>
  </si>
  <si>
    <t>Supply and Install Waterproofing Membrane</t>
  </si>
  <si>
    <t>Item</t>
  </si>
  <si>
    <t>Tonne</t>
  </si>
  <si>
    <t>Supply of Precast Prestressed Concrete Girders - G1</t>
  </si>
  <si>
    <t>Supply of Precast Prestressed Concrete Girders - G2</t>
  </si>
  <si>
    <t>Milling Bituminous Pavement</t>
  </si>
  <si>
    <t>Removing Concrete Curb and Gutter</t>
  </si>
  <si>
    <t>Surface Preparation Type "B"</t>
  </si>
  <si>
    <t xml:space="preserve">Concrete Curb &amp; Gutter Type "C" </t>
  </si>
  <si>
    <t>Supply and Apply Prime Coat</t>
  </si>
  <si>
    <t>Supplying Steel H Piles - HP310x110</t>
  </si>
  <si>
    <t>Supplying Steel H Piles - HP250x85</t>
  </si>
  <si>
    <t>Driving Steel H Piles - HP310x110</t>
  </si>
  <si>
    <t>Driving Steel H Piles - HP250x85</t>
  </si>
  <si>
    <t>Splicing Steel H Piles - HP310x110</t>
  </si>
  <si>
    <t>Supply and Install Pile Tips - HP310x110</t>
  </si>
  <si>
    <t>Supply of Precast Prestressed Concrete Girders - G3</t>
  </si>
  <si>
    <t>Supply of Precast Prestressed Concrete Girders - G4</t>
  </si>
  <si>
    <t>Supply and Install Chain Link Fence</t>
  </si>
  <si>
    <t>GST</t>
  </si>
  <si>
    <t>Sub Total</t>
  </si>
  <si>
    <t>Total Bid Price  - Alvey Street Crossing Replacement (Site 1)</t>
  </si>
  <si>
    <t>Total Bid Price  - Parkhill Drive Crossing Replacement (Site 2)</t>
  </si>
  <si>
    <t>Specification</t>
  </si>
  <si>
    <t>Section 8.1</t>
  </si>
  <si>
    <t>Section 8.2</t>
  </si>
  <si>
    <t>Section 8.3</t>
  </si>
  <si>
    <t>Section 8.4</t>
  </si>
  <si>
    <t>Section 8.5</t>
  </si>
  <si>
    <t>Section 8.6</t>
  </si>
  <si>
    <t>Section 8.8</t>
  </si>
  <si>
    <t>Section 8.9</t>
  </si>
  <si>
    <t>Section 8.10</t>
  </si>
  <si>
    <t>Section 8.12</t>
  </si>
  <si>
    <t>Section 8.13</t>
  </si>
  <si>
    <t>Section 8.14</t>
  </si>
  <si>
    <t>MTI 815</t>
  </si>
  <si>
    <t>MTI 880</t>
  </si>
  <si>
    <t>MTI 701(I)</t>
  </si>
  <si>
    <t>Supply and Install Guardrail System</t>
  </si>
  <si>
    <t>Supply and Place Concrete Sidewalk</t>
  </si>
  <si>
    <t>Supply and Place Concrete Parapet Wall</t>
  </si>
  <si>
    <t>MTI 860 (I)</t>
  </si>
  <si>
    <t>MTI 806 (I)</t>
  </si>
  <si>
    <t xml:space="preserve">Bitumous Pavement Class B </t>
  </si>
  <si>
    <t>MTI 801 (I)</t>
  </si>
  <si>
    <t>Compacted Native Fill</t>
  </si>
  <si>
    <t>Compacted Granular Backfill</t>
  </si>
  <si>
    <t>Remove Concrete Sidewalk</t>
  </si>
  <si>
    <t>MTI 890</t>
  </si>
  <si>
    <t>Remove Culverts</t>
  </si>
  <si>
    <t>MTI 400</t>
  </si>
  <si>
    <t>Supply and Place Culvert</t>
  </si>
  <si>
    <t>Concrete Sidewalk - 100mm</t>
  </si>
  <si>
    <t>MTI 870</t>
  </si>
  <si>
    <t>Restore Concrete Driveway</t>
  </si>
  <si>
    <t>Granular Base Course</t>
  </si>
  <si>
    <t>MTI 701 (I)</t>
  </si>
  <si>
    <t>Supply and Install Bridge Railing.</t>
  </si>
  <si>
    <t>Supply and Install Parapet Railing</t>
  </si>
  <si>
    <r>
      <t>m</t>
    </r>
    <r>
      <rPr>
        <vertAlign val="superscript"/>
        <sz val="11"/>
        <rFont val="Arial"/>
        <family val="2"/>
      </rPr>
      <t>3</t>
    </r>
  </si>
  <si>
    <r>
      <t>m</t>
    </r>
    <r>
      <rPr>
        <vertAlign val="superscript"/>
        <sz val="11"/>
        <rFont val="Arial"/>
        <family val="2"/>
      </rPr>
      <t>2</t>
    </r>
  </si>
  <si>
    <t>Sta</t>
  </si>
  <si>
    <t>L</t>
  </si>
  <si>
    <t>Supply and Install Precast Concrete Ballast Wall - N1</t>
  </si>
  <si>
    <t>Supply and Install Precast Concrete Ballast Wall - N1a</t>
  </si>
  <si>
    <t>Supply and Install Precast Concrete Back Wall - N2</t>
  </si>
  <si>
    <t>Supply and Install Precast Concrete Back Wall - N3</t>
  </si>
  <si>
    <t>Supply and Install Precast Concrete Wingwall - N4</t>
  </si>
  <si>
    <t>Supply and Install Precast Concrete Wingwall - N4a</t>
  </si>
  <si>
    <t>Supply and Install Precast Concrete Backwall - N2</t>
  </si>
  <si>
    <t>Supply and Install Precast Concrete Backwall - N3</t>
  </si>
  <si>
    <r>
      <t xml:space="preserve">Schedule of Prices - Alvey Street Crossing Replacement </t>
    </r>
    <r>
      <rPr>
        <b/>
        <sz val="12"/>
        <rFont val="Arial"/>
        <family val="2"/>
      </rPr>
      <t>(Site 1)</t>
    </r>
  </si>
  <si>
    <r>
      <t xml:space="preserve">Scheduel of Prices - Parkhill Drive Crossing Replacement </t>
    </r>
    <r>
      <rPr>
        <b/>
        <sz val="12"/>
        <rFont val="Arial"/>
        <family val="2"/>
      </rPr>
      <t>(Site 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</si>
</sst>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medium">
        <color theme="0" tint="-0.499984740745262"/>
      </top>
      <bottom style="dashed">
        <color theme="0" tint="-0.499984740745262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 style="dashed">
        <color theme="0" tint="-0.499984740745262"/>
      </bottom>
      <diagonal/>
    </border>
    <border>
      <left style="thin">
        <color auto="1"/>
      </left>
      <right/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indexed="64"/>
      </left>
      <right style="thin">
        <color indexed="64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rgb="FF000000"/>
      </left>
      <right/>
      <top style="dashed">
        <color theme="0" tint="-0.499984740745262"/>
      </top>
      <bottom style="dashed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theme="0" tint="-0.499984740745262"/>
      </bottom>
      <diagonal/>
    </border>
    <border>
      <left style="thin">
        <color indexed="64"/>
      </left>
      <right/>
      <top style="medium">
        <color indexed="64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medium">
        <color theme="0" tint="-0.499984740745262"/>
      </bottom>
      <diagonal/>
    </border>
    <border>
      <left style="medium">
        <color indexed="64"/>
      </left>
      <right/>
      <top style="medium">
        <color theme="0" tint="-0.499984740745262"/>
      </top>
      <bottom style="dashed">
        <color theme="0" tint="-0.499984740745262"/>
      </bottom>
      <diagonal/>
    </border>
    <border>
      <left/>
      <right style="medium">
        <color indexed="64"/>
      </right>
      <top style="medium">
        <color theme="0" tint="-0.499984740745262"/>
      </top>
      <bottom style="dashed">
        <color theme="0" tint="-0.499984740745262"/>
      </bottom>
      <diagonal/>
    </border>
    <border>
      <left style="medium">
        <color indexed="64"/>
      </left>
      <right/>
      <top style="dashed">
        <color theme="0" tint="-0.499984740745262"/>
      </top>
      <bottom style="dashed">
        <color theme="0" tint="-0.499984740745262"/>
      </bottom>
      <diagonal/>
    </border>
    <border>
      <left/>
      <right style="medium">
        <color indexed="64"/>
      </right>
      <top style="dashed">
        <color theme="0" tint="-0.499984740745262"/>
      </top>
      <bottom style="dashed">
        <color theme="0" tint="-0.499984740745262"/>
      </bottom>
      <diagonal/>
    </border>
    <border>
      <left style="medium">
        <color indexed="64"/>
      </left>
      <right/>
      <top/>
      <bottom style="dashed">
        <color theme="0" tint="-0.34998626667073579"/>
      </bottom>
      <diagonal/>
    </border>
    <border>
      <left/>
      <right style="medium">
        <color indexed="64"/>
      </right>
      <top/>
      <bottom style="dashed">
        <color theme="0" tint="-0.34998626667073579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Fill="1" applyAlignment="1"/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2" fillId="0" borderId="5" xfId="0" applyFont="1" applyFill="1" applyBorder="1" applyAlignment="1"/>
    <xf numFmtId="164" fontId="4" fillId="0" borderId="5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/>
    <xf numFmtId="0" fontId="4" fillId="0" borderId="2" xfId="0" applyFont="1" applyFill="1" applyBorder="1" applyAlignment="1">
      <alignment horizontal="right" vertical="center"/>
    </xf>
    <xf numFmtId="0" fontId="2" fillId="3" borderId="4" xfId="0" applyFont="1" applyFill="1" applyBorder="1" applyAlignment="1"/>
    <xf numFmtId="0" fontId="2" fillId="3" borderId="1" xfId="0" applyFont="1" applyFill="1" applyBorder="1" applyAlignment="1"/>
    <xf numFmtId="0" fontId="5" fillId="3" borderId="1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8" xfId="0" applyFont="1" applyBorder="1" applyAlignment="1" applyProtection="1">
      <alignment vertical="center" wrapText="1"/>
      <protection locked="0"/>
    </xf>
    <xf numFmtId="0" fontId="2" fillId="0" borderId="9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11" xfId="0" applyFont="1" applyFill="1" applyBorder="1" applyAlignment="1"/>
    <xf numFmtId="0" fontId="1" fillId="0" borderId="13" xfId="0" applyFont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 applyProtection="1">
      <alignment horizont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44" fontId="2" fillId="0" borderId="9" xfId="0" applyNumberFormat="1" applyFont="1" applyFill="1" applyBorder="1" applyAlignment="1">
      <alignment vertical="center"/>
    </xf>
    <xf numFmtId="44" fontId="1" fillId="0" borderId="10" xfId="0" applyNumberFormat="1" applyFont="1" applyFill="1" applyBorder="1" applyAlignment="1"/>
    <xf numFmtId="1" fontId="1" fillId="0" borderId="12" xfId="0" applyNumberFormat="1" applyFont="1" applyFill="1" applyBorder="1" applyAlignment="1">
      <alignment horizontal="center"/>
    </xf>
    <xf numFmtId="44" fontId="1" fillId="0" borderId="12" xfId="0" applyNumberFormat="1" applyFont="1" applyFill="1" applyBorder="1" applyAlignment="1"/>
    <xf numFmtId="0" fontId="1" fillId="0" borderId="12" xfId="0" applyFont="1" applyFill="1" applyBorder="1" applyAlignment="1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9" xfId="0" applyFont="1" applyFill="1" applyBorder="1" applyAlignment="1">
      <alignment horizontal="center"/>
    </xf>
    <xf numFmtId="44" fontId="1" fillId="0" borderId="9" xfId="0" applyNumberFormat="1" applyFont="1" applyFill="1" applyBorder="1" applyAlignment="1">
      <alignment vertical="center"/>
    </xf>
    <xf numFmtId="0" fontId="1" fillId="0" borderId="3" xfId="0" applyFont="1" applyFill="1" applyBorder="1" applyAlignment="1"/>
    <xf numFmtId="0" fontId="1" fillId="0" borderId="5" xfId="0" applyFont="1" applyFill="1" applyBorder="1" applyAlignment="1"/>
    <xf numFmtId="0" fontId="1" fillId="0" borderId="5" xfId="0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/>
    <xf numFmtId="0" fontId="1" fillId="0" borderId="2" xfId="0" applyFont="1" applyFill="1" applyBorder="1" applyAlignment="1"/>
    <xf numFmtId="0" fontId="1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 vertical="center"/>
    </xf>
    <xf numFmtId="0" fontId="1" fillId="3" borderId="4" xfId="0" applyFont="1" applyFill="1" applyBorder="1" applyAlignment="1"/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165" fontId="1" fillId="0" borderId="12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/>
    </xf>
    <xf numFmtId="44" fontId="1" fillId="0" borderId="19" xfId="0" applyNumberFormat="1" applyFont="1" applyFill="1" applyBorder="1" applyAlignment="1"/>
    <xf numFmtId="1" fontId="1" fillId="0" borderId="20" xfId="0" applyNumberFormat="1" applyFont="1" applyFill="1" applyBorder="1" applyAlignment="1">
      <alignment horizontal="center"/>
    </xf>
    <xf numFmtId="44" fontId="1" fillId="0" borderId="21" xfId="0" applyNumberFormat="1" applyFont="1" applyFill="1" applyBorder="1" applyAlignment="1"/>
    <xf numFmtId="1" fontId="1" fillId="0" borderId="22" xfId="0" applyNumberFormat="1" applyFont="1" applyFill="1" applyBorder="1" applyAlignment="1">
      <alignment horizontal="center"/>
    </xf>
    <xf numFmtId="44" fontId="1" fillId="0" borderId="23" xfId="0" applyNumberFormat="1" applyFont="1" applyFill="1" applyBorder="1" applyAlignment="1"/>
    <xf numFmtId="164" fontId="1" fillId="0" borderId="24" xfId="0" applyNumberFormat="1" applyFont="1" applyFill="1" applyBorder="1" applyAlignment="1">
      <alignment vertical="center"/>
    </xf>
    <xf numFmtId="44" fontId="1" fillId="0" borderId="25" xfId="0" applyNumberFormat="1" applyFont="1" applyFill="1" applyBorder="1" applyAlignment="1">
      <alignment vertical="center"/>
    </xf>
    <xf numFmtId="44" fontId="1" fillId="3" borderId="26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0" fontId="1" fillId="0" borderId="0" xfId="0" applyFont="1" applyFill="1" applyBorder="1" applyAlignment="1"/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/>
    </xf>
    <xf numFmtId="44" fontId="2" fillId="0" borderId="23" xfId="0" applyNumberFormat="1" applyFont="1" applyFill="1" applyBorder="1" applyAlignment="1"/>
    <xf numFmtId="164" fontId="2" fillId="0" borderId="24" xfId="0" applyNumberFormat="1" applyFont="1" applyFill="1" applyBorder="1" applyAlignment="1">
      <alignment vertical="center"/>
    </xf>
    <xf numFmtId="44" fontId="2" fillId="0" borderId="25" xfId="0" applyNumberFormat="1" applyFont="1" applyFill="1" applyBorder="1" applyAlignment="1">
      <alignment vertical="center"/>
    </xf>
    <xf numFmtId="44" fontId="2" fillId="3" borderId="26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295EF-775C-4C8C-8386-D4F8209CD55D}">
  <dimension ref="A1:H43"/>
  <sheetViews>
    <sheetView showGridLines="0" tabSelected="1" zoomScale="110" zoomScaleNormal="110" zoomScaleSheetLayoutView="100" workbookViewId="0">
      <selection activeCell="G4" sqref="G4"/>
    </sheetView>
  </sheetViews>
  <sheetFormatPr defaultRowHeight="12.75" x14ac:dyDescent="0.2"/>
  <cols>
    <col min="1" max="1" width="3.140625" style="1" customWidth="1"/>
    <col min="2" max="2" width="9.140625" style="1"/>
    <col min="3" max="3" width="54.28515625" style="1" customWidth="1"/>
    <col min="4" max="4" width="15.5703125" style="1" bestFit="1" customWidth="1"/>
    <col min="5" max="5" width="9.140625" style="1"/>
    <col min="6" max="6" width="14.85546875" style="11" customWidth="1"/>
    <col min="7" max="7" width="17.5703125" style="1" customWidth="1"/>
    <col min="8" max="8" width="22.7109375" style="1" customWidth="1"/>
    <col min="9" max="9" width="3.5703125" style="1" customWidth="1"/>
    <col min="10" max="16384" width="9.140625" style="1"/>
  </cols>
  <sheetData>
    <row r="1" spans="1:8" ht="29.25" customHeight="1" x14ac:dyDescent="0.25">
      <c r="A1" s="65" t="s">
        <v>89</v>
      </c>
      <c r="B1" s="65"/>
      <c r="C1" s="65"/>
      <c r="D1" s="65"/>
      <c r="E1" s="65"/>
      <c r="F1" s="65"/>
    </row>
    <row r="2" spans="1:8" ht="13.5" thickBot="1" x14ac:dyDescent="0.25"/>
    <row r="3" spans="1:8" ht="30" customHeight="1" thickBot="1" x14ac:dyDescent="0.3">
      <c r="B3" s="68" t="s">
        <v>18</v>
      </c>
      <c r="C3" s="69" t="s">
        <v>0</v>
      </c>
      <c r="D3" s="70" t="s">
        <v>40</v>
      </c>
      <c r="E3" s="71" t="s">
        <v>1</v>
      </c>
      <c r="F3" s="70" t="s">
        <v>2</v>
      </c>
      <c r="G3" s="70" t="s">
        <v>16</v>
      </c>
      <c r="H3" s="72" t="s">
        <v>3</v>
      </c>
    </row>
    <row r="4" spans="1:8" ht="24" customHeight="1" x14ac:dyDescent="0.2">
      <c r="B4" s="56">
        <f>1</f>
        <v>1</v>
      </c>
      <c r="C4" s="17" t="s">
        <v>4</v>
      </c>
      <c r="D4" s="21" t="s">
        <v>41</v>
      </c>
      <c r="E4" s="21" t="s">
        <v>11</v>
      </c>
      <c r="F4" s="21">
        <v>1</v>
      </c>
      <c r="G4" s="26"/>
      <c r="H4" s="57">
        <f>F4*G4</f>
        <v>0</v>
      </c>
    </row>
    <row r="5" spans="1:8" ht="24" customHeight="1" x14ac:dyDescent="0.2">
      <c r="B5" s="58">
        <f t="shared" ref="B5:B39" si="0">1+B4</f>
        <v>2</v>
      </c>
      <c r="C5" s="18" t="s">
        <v>15</v>
      </c>
      <c r="D5" s="22" t="s">
        <v>42</v>
      </c>
      <c r="E5" s="22" t="s">
        <v>77</v>
      </c>
      <c r="F5" s="27">
        <f>33*20*1.2+3*8*13*1.2*2-1</f>
        <v>1539.8</v>
      </c>
      <c r="G5" s="28"/>
      <c r="H5" s="59">
        <f>F5*G5</f>
        <v>0</v>
      </c>
    </row>
    <row r="6" spans="1:8" ht="24" customHeight="1" x14ac:dyDescent="0.2">
      <c r="B6" s="58">
        <f t="shared" si="0"/>
        <v>3</v>
      </c>
      <c r="C6" s="18" t="s">
        <v>64</v>
      </c>
      <c r="D6" s="22" t="s">
        <v>43</v>
      </c>
      <c r="E6" s="22" t="s">
        <v>77</v>
      </c>
      <c r="F6" s="22">
        <f>3*8*11*2+2</f>
        <v>530</v>
      </c>
      <c r="G6" s="28"/>
      <c r="H6" s="59">
        <f t="shared" ref="H6:H39" si="1">F6*G6</f>
        <v>0</v>
      </c>
    </row>
    <row r="7" spans="1:8" ht="24" customHeight="1" x14ac:dyDescent="0.2">
      <c r="B7" s="58">
        <f t="shared" si="0"/>
        <v>4</v>
      </c>
      <c r="C7" s="18" t="s">
        <v>63</v>
      </c>
      <c r="D7" s="22" t="s">
        <v>43</v>
      </c>
      <c r="E7" s="22" t="s">
        <v>77</v>
      </c>
      <c r="F7" s="22">
        <f>(2*7*1.5*2+11*1*1.5)*2-2</f>
        <v>115</v>
      </c>
      <c r="G7" s="28"/>
      <c r="H7" s="59">
        <f t="shared" si="1"/>
        <v>0</v>
      </c>
    </row>
    <row r="8" spans="1:8" ht="24" customHeight="1" x14ac:dyDescent="0.2">
      <c r="B8" s="58">
        <f t="shared" si="0"/>
        <v>5</v>
      </c>
      <c r="C8" s="18" t="s">
        <v>27</v>
      </c>
      <c r="D8" s="22" t="s">
        <v>44</v>
      </c>
      <c r="E8" s="22" t="s">
        <v>12</v>
      </c>
      <c r="F8" s="22">
        <f>15*12</f>
        <v>180</v>
      </c>
      <c r="G8" s="28"/>
      <c r="H8" s="59">
        <f t="shared" si="1"/>
        <v>0</v>
      </c>
    </row>
    <row r="9" spans="1:8" ht="24" customHeight="1" x14ac:dyDescent="0.2">
      <c r="B9" s="58">
        <f t="shared" si="0"/>
        <v>6</v>
      </c>
      <c r="C9" s="18" t="s">
        <v>28</v>
      </c>
      <c r="D9" s="22" t="s">
        <v>44</v>
      </c>
      <c r="E9" s="22" t="s">
        <v>12</v>
      </c>
      <c r="F9" s="22">
        <f>8*12</f>
        <v>96</v>
      </c>
      <c r="G9" s="28"/>
      <c r="H9" s="59">
        <f t="shared" si="1"/>
        <v>0</v>
      </c>
    </row>
    <row r="10" spans="1:8" ht="24" customHeight="1" x14ac:dyDescent="0.2">
      <c r="B10" s="58">
        <f t="shared" si="0"/>
        <v>7</v>
      </c>
      <c r="C10" s="18" t="s">
        <v>29</v>
      </c>
      <c r="D10" s="22" t="s">
        <v>44</v>
      </c>
      <c r="E10" s="22" t="s">
        <v>12</v>
      </c>
      <c r="F10" s="22">
        <f>F8</f>
        <v>180</v>
      </c>
      <c r="G10" s="28"/>
      <c r="H10" s="59">
        <f t="shared" si="1"/>
        <v>0</v>
      </c>
    </row>
    <row r="11" spans="1:8" ht="24" customHeight="1" x14ac:dyDescent="0.2">
      <c r="B11" s="58">
        <f t="shared" si="0"/>
        <v>8</v>
      </c>
      <c r="C11" s="18" t="s">
        <v>30</v>
      </c>
      <c r="D11" s="22" t="s">
        <v>44</v>
      </c>
      <c r="E11" s="22" t="s">
        <v>12</v>
      </c>
      <c r="F11" s="22">
        <f>F9</f>
        <v>96</v>
      </c>
      <c r="G11" s="28"/>
      <c r="H11" s="59">
        <f t="shared" si="1"/>
        <v>0</v>
      </c>
    </row>
    <row r="12" spans="1:8" ht="24" customHeight="1" x14ac:dyDescent="0.2">
      <c r="B12" s="58">
        <f t="shared" si="0"/>
        <v>9</v>
      </c>
      <c r="C12" s="18" t="s">
        <v>31</v>
      </c>
      <c r="D12" s="22" t="s">
        <v>44</v>
      </c>
      <c r="E12" s="22" t="s">
        <v>13</v>
      </c>
      <c r="F12" s="22">
        <v>5</v>
      </c>
      <c r="G12" s="28"/>
      <c r="H12" s="59">
        <f t="shared" si="1"/>
        <v>0</v>
      </c>
    </row>
    <row r="13" spans="1:8" ht="24" customHeight="1" x14ac:dyDescent="0.2">
      <c r="B13" s="58">
        <f t="shared" si="0"/>
        <v>10</v>
      </c>
      <c r="C13" s="18" t="s">
        <v>32</v>
      </c>
      <c r="D13" s="22" t="s">
        <v>44</v>
      </c>
      <c r="E13" s="22" t="s">
        <v>13</v>
      </c>
      <c r="F13" s="22">
        <v>12</v>
      </c>
      <c r="G13" s="28"/>
      <c r="H13" s="59">
        <f t="shared" si="1"/>
        <v>0</v>
      </c>
    </row>
    <row r="14" spans="1:8" ht="24" customHeight="1" x14ac:dyDescent="0.2">
      <c r="B14" s="58">
        <f t="shared" si="0"/>
        <v>11</v>
      </c>
      <c r="C14" s="18" t="s">
        <v>7</v>
      </c>
      <c r="D14" s="22" t="s">
        <v>47</v>
      </c>
      <c r="E14" s="22" t="s">
        <v>14</v>
      </c>
      <c r="F14" s="22">
        <v>5968</v>
      </c>
      <c r="G14" s="28"/>
      <c r="H14" s="59">
        <f t="shared" si="1"/>
        <v>0</v>
      </c>
    </row>
    <row r="15" spans="1:8" ht="24" customHeight="1" x14ac:dyDescent="0.2">
      <c r="B15" s="58">
        <f t="shared" si="0"/>
        <v>12</v>
      </c>
      <c r="C15" s="18" t="s">
        <v>8</v>
      </c>
      <c r="D15" s="22" t="s">
        <v>47</v>
      </c>
      <c r="E15" s="22" t="s">
        <v>14</v>
      </c>
      <c r="F15" s="22">
        <f>F14</f>
        <v>5968</v>
      </c>
      <c r="G15" s="28"/>
      <c r="H15" s="59">
        <f t="shared" si="1"/>
        <v>0</v>
      </c>
    </row>
    <row r="16" spans="1:8" ht="24" customHeight="1" x14ac:dyDescent="0.2">
      <c r="B16" s="58">
        <f t="shared" si="0"/>
        <v>13</v>
      </c>
      <c r="C16" s="18" t="s">
        <v>9</v>
      </c>
      <c r="D16" s="22" t="s">
        <v>49</v>
      </c>
      <c r="E16" s="22" t="s">
        <v>13</v>
      </c>
      <c r="F16" s="22">
        <v>18</v>
      </c>
      <c r="G16" s="28"/>
      <c r="H16" s="59">
        <f t="shared" si="1"/>
        <v>0</v>
      </c>
    </row>
    <row r="17" spans="2:8" ht="24" customHeight="1" x14ac:dyDescent="0.2">
      <c r="B17" s="58">
        <f t="shared" si="0"/>
        <v>14</v>
      </c>
      <c r="C17" s="18" t="s">
        <v>20</v>
      </c>
      <c r="D17" s="22" t="s">
        <v>46</v>
      </c>
      <c r="E17" s="22" t="s">
        <v>13</v>
      </c>
      <c r="F17" s="22">
        <v>6</v>
      </c>
      <c r="G17" s="28"/>
      <c r="H17" s="59">
        <f t="shared" si="1"/>
        <v>0</v>
      </c>
    </row>
    <row r="18" spans="2:8" ht="24" customHeight="1" x14ac:dyDescent="0.2">
      <c r="B18" s="58">
        <f t="shared" si="0"/>
        <v>15</v>
      </c>
      <c r="C18" s="18" t="s">
        <v>21</v>
      </c>
      <c r="D18" s="22" t="s">
        <v>46</v>
      </c>
      <c r="E18" s="22" t="s">
        <v>13</v>
      </c>
      <c r="F18" s="22">
        <v>2</v>
      </c>
      <c r="G18" s="28"/>
      <c r="H18" s="59">
        <f t="shared" si="1"/>
        <v>0</v>
      </c>
    </row>
    <row r="19" spans="2:8" ht="24" customHeight="1" x14ac:dyDescent="0.2">
      <c r="B19" s="58">
        <f t="shared" si="0"/>
        <v>16</v>
      </c>
      <c r="C19" s="18" t="s">
        <v>5</v>
      </c>
      <c r="D19" s="22" t="s">
        <v>46</v>
      </c>
      <c r="E19" s="22" t="s">
        <v>13</v>
      </c>
      <c r="F19" s="22">
        <v>8</v>
      </c>
      <c r="G19" s="28"/>
      <c r="H19" s="59">
        <f t="shared" si="1"/>
        <v>0</v>
      </c>
    </row>
    <row r="20" spans="2:8" ht="24" customHeight="1" x14ac:dyDescent="0.2">
      <c r="B20" s="58">
        <f t="shared" si="0"/>
        <v>17</v>
      </c>
      <c r="C20" s="18" t="s">
        <v>6</v>
      </c>
      <c r="D20" s="22" t="s">
        <v>46</v>
      </c>
      <c r="E20" s="22" t="s">
        <v>11</v>
      </c>
      <c r="F20" s="22">
        <v>1</v>
      </c>
      <c r="G20" s="28"/>
      <c r="H20" s="59">
        <f t="shared" si="1"/>
        <v>0</v>
      </c>
    </row>
    <row r="21" spans="2:8" ht="24" customHeight="1" x14ac:dyDescent="0.2">
      <c r="B21" s="58">
        <f t="shared" si="0"/>
        <v>18</v>
      </c>
      <c r="C21" s="18" t="s">
        <v>17</v>
      </c>
      <c r="D21" s="22" t="s">
        <v>52</v>
      </c>
      <c r="E21" s="22" t="s">
        <v>78</v>
      </c>
      <c r="F21" s="27">
        <f>18*9.6</f>
        <v>172.79999999999998</v>
      </c>
      <c r="G21" s="28"/>
      <c r="H21" s="59">
        <f t="shared" si="1"/>
        <v>0</v>
      </c>
    </row>
    <row r="22" spans="2:8" ht="24" customHeight="1" x14ac:dyDescent="0.2">
      <c r="B22" s="58">
        <f t="shared" si="0"/>
        <v>19</v>
      </c>
      <c r="C22" s="18" t="s">
        <v>75</v>
      </c>
      <c r="D22" s="22" t="s">
        <v>47</v>
      </c>
      <c r="E22" s="22" t="s">
        <v>14</v>
      </c>
      <c r="F22" s="27">
        <f>3322.21-16.965*2</f>
        <v>3288.28</v>
      </c>
      <c r="G22" s="28"/>
      <c r="H22" s="59">
        <f t="shared" si="1"/>
        <v>0</v>
      </c>
    </row>
    <row r="23" spans="2:8" ht="24" customHeight="1" x14ac:dyDescent="0.2">
      <c r="B23" s="58">
        <f t="shared" si="0"/>
        <v>20</v>
      </c>
      <c r="C23" s="18" t="s">
        <v>56</v>
      </c>
      <c r="D23" s="22" t="s">
        <v>51</v>
      </c>
      <c r="E23" s="22" t="s">
        <v>12</v>
      </c>
      <c r="F23" s="22">
        <v>36</v>
      </c>
      <c r="G23" s="28"/>
      <c r="H23" s="59">
        <f t="shared" si="1"/>
        <v>0</v>
      </c>
    </row>
    <row r="24" spans="2:8" ht="24" customHeight="1" x14ac:dyDescent="0.2">
      <c r="B24" s="58">
        <f t="shared" si="0"/>
        <v>21</v>
      </c>
      <c r="C24" s="18" t="s">
        <v>81</v>
      </c>
      <c r="D24" s="22" t="s">
        <v>46</v>
      </c>
      <c r="E24" s="22" t="s">
        <v>13</v>
      </c>
      <c r="F24" s="22">
        <v>2</v>
      </c>
      <c r="G24" s="28"/>
      <c r="H24" s="59">
        <f t="shared" si="1"/>
        <v>0</v>
      </c>
    </row>
    <row r="25" spans="2:8" ht="24" customHeight="1" x14ac:dyDescent="0.2">
      <c r="B25" s="58">
        <f t="shared" si="0"/>
        <v>22</v>
      </c>
      <c r="C25" s="18" t="s">
        <v>82</v>
      </c>
      <c r="D25" s="22" t="s">
        <v>46</v>
      </c>
      <c r="E25" s="22" t="s">
        <v>13</v>
      </c>
      <c r="F25" s="22">
        <v>2</v>
      </c>
      <c r="G25" s="28"/>
      <c r="H25" s="59">
        <f t="shared" si="1"/>
        <v>0</v>
      </c>
    </row>
    <row r="26" spans="2:8" ht="24" customHeight="1" x14ac:dyDescent="0.2">
      <c r="B26" s="58">
        <f t="shared" si="0"/>
        <v>23</v>
      </c>
      <c r="C26" s="18" t="s">
        <v>87</v>
      </c>
      <c r="D26" s="22" t="s">
        <v>46</v>
      </c>
      <c r="E26" s="22" t="s">
        <v>13</v>
      </c>
      <c r="F26" s="22">
        <v>2</v>
      </c>
      <c r="G26" s="28"/>
      <c r="H26" s="59">
        <f t="shared" si="1"/>
        <v>0</v>
      </c>
    </row>
    <row r="27" spans="2:8" ht="24" customHeight="1" x14ac:dyDescent="0.2">
      <c r="B27" s="58">
        <f t="shared" si="0"/>
        <v>24</v>
      </c>
      <c r="C27" s="18" t="s">
        <v>88</v>
      </c>
      <c r="D27" s="22" t="s">
        <v>46</v>
      </c>
      <c r="E27" s="22" t="s">
        <v>13</v>
      </c>
      <c r="F27" s="22">
        <v>2</v>
      </c>
      <c r="G27" s="28"/>
      <c r="H27" s="59">
        <f t="shared" si="1"/>
        <v>0</v>
      </c>
    </row>
    <row r="28" spans="2:8" ht="24" customHeight="1" x14ac:dyDescent="0.2">
      <c r="B28" s="58">
        <f t="shared" si="0"/>
        <v>25</v>
      </c>
      <c r="C28" s="18" t="s">
        <v>85</v>
      </c>
      <c r="D28" s="22" t="s">
        <v>46</v>
      </c>
      <c r="E28" s="22" t="s">
        <v>13</v>
      </c>
      <c r="F28" s="22">
        <v>2</v>
      </c>
      <c r="G28" s="28"/>
      <c r="H28" s="59">
        <f t="shared" si="1"/>
        <v>0</v>
      </c>
    </row>
    <row r="29" spans="2:8" ht="24" customHeight="1" x14ac:dyDescent="0.2">
      <c r="B29" s="58">
        <f t="shared" si="0"/>
        <v>26</v>
      </c>
      <c r="C29" s="18" t="s">
        <v>86</v>
      </c>
      <c r="D29" s="22" t="s">
        <v>46</v>
      </c>
      <c r="E29" s="22" t="s">
        <v>13</v>
      </c>
      <c r="F29" s="22">
        <v>2</v>
      </c>
      <c r="G29" s="28"/>
      <c r="H29" s="59">
        <f t="shared" si="1"/>
        <v>0</v>
      </c>
    </row>
    <row r="30" spans="2:8" ht="24" customHeight="1" x14ac:dyDescent="0.2">
      <c r="B30" s="58">
        <f t="shared" si="0"/>
        <v>27</v>
      </c>
      <c r="C30" s="18" t="s">
        <v>10</v>
      </c>
      <c r="D30" s="22" t="s">
        <v>48</v>
      </c>
      <c r="E30" s="22" t="s">
        <v>77</v>
      </c>
      <c r="F30" s="27">
        <f>194*1.1*0.45+4</f>
        <v>100.03</v>
      </c>
      <c r="G30" s="28"/>
      <c r="H30" s="59">
        <f t="shared" si="1"/>
        <v>0</v>
      </c>
    </row>
    <row r="31" spans="2:8" ht="24" customHeight="1" x14ac:dyDescent="0.2">
      <c r="B31" s="58">
        <f t="shared" si="0"/>
        <v>28</v>
      </c>
      <c r="C31" s="19" t="s">
        <v>22</v>
      </c>
      <c r="D31" s="23" t="s">
        <v>53</v>
      </c>
      <c r="E31" s="22" t="s">
        <v>78</v>
      </c>
      <c r="F31" s="22">
        <v>760</v>
      </c>
      <c r="G31" s="28"/>
      <c r="H31" s="59">
        <f t="shared" si="1"/>
        <v>0</v>
      </c>
    </row>
    <row r="32" spans="2:8" ht="24" customHeight="1" x14ac:dyDescent="0.2">
      <c r="B32" s="58">
        <f t="shared" si="0"/>
        <v>29</v>
      </c>
      <c r="C32" s="20" t="s">
        <v>24</v>
      </c>
      <c r="D32" s="23" t="s">
        <v>55</v>
      </c>
      <c r="E32" s="22" t="s">
        <v>79</v>
      </c>
      <c r="F32" s="22">
        <v>1</v>
      </c>
      <c r="G32" s="28"/>
      <c r="H32" s="59">
        <f t="shared" si="1"/>
        <v>0</v>
      </c>
    </row>
    <row r="33" spans="2:8" ht="24" customHeight="1" x14ac:dyDescent="0.2">
      <c r="B33" s="58">
        <f t="shared" si="0"/>
        <v>30</v>
      </c>
      <c r="C33" s="18" t="s">
        <v>67</v>
      </c>
      <c r="D33" s="22" t="s">
        <v>68</v>
      </c>
      <c r="E33" s="22" t="s">
        <v>12</v>
      </c>
      <c r="F33" s="22">
        <v>12</v>
      </c>
      <c r="G33" s="29"/>
      <c r="H33" s="59">
        <f>F33*G33</f>
        <v>0</v>
      </c>
    </row>
    <row r="34" spans="2:8" ht="24" customHeight="1" x14ac:dyDescent="0.2">
      <c r="B34" s="58">
        <f>1+B33</f>
        <v>31</v>
      </c>
      <c r="C34" s="18" t="s">
        <v>69</v>
      </c>
      <c r="D34" s="22" t="s">
        <v>68</v>
      </c>
      <c r="E34" s="22" t="s">
        <v>12</v>
      </c>
      <c r="F34" s="22">
        <v>4</v>
      </c>
      <c r="G34" s="29"/>
      <c r="H34" s="59">
        <f t="shared" ref="H34:H38" si="2">F34*G34</f>
        <v>0</v>
      </c>
    </row>
    <row r="35" spans="2:8" ht="24" customHeight="1" x14ac:dyDescent="0.2">
      <c r="B35" s="58">
        <f t="shared" si="0"/>
        <v>32</v>
      </c>
      <c r="C35" s="20" t="s">
        <v>25</v>
      </c>
      <c r="D35" s="23" t="s">
        <v>59</v>
      </c>
      <c r="E35" s="22" t="s">
        <v>12</v>
      </c>
      <c r="F35" s="22">
        <v>42</v>
      </c>
      <c r="G35" s="28"/>
      <c r="H35" s="59">
        <f t="shared" si="2"/>
        <v>0</v>
      </c>
    </row>
    <row r="36" spans="2:8" ht="24" customHeight="1" x14ac:dyDescent="0.2">
      <c r="B36" s="58">
        <f t="shared" si="0"/>
        <v>33</v>
      </c>
      <c r="C36" s="20" t="s">
        <v>72</v>
      </c>
      <c r="D36" s="23" t="s">
        <v>45</v>
      </c>
      <c r="E36" s="22" t="s">
        <v>77</v>
      </c>
      <c r="F36" s="48">
        <f>30.5*0.15</f>
        <v>4.5750000000000002</v>
      </c>
      <c r="G36" s="28"/>
      <c r="H36" s="59">
        <f t="shared" si="2"/>
        <v>0</v>
      </c>
    </row>
    <row r="37" spans="2:8" ht="24" customHeight="1" x14ac:dyDescent="0.2">
      <c r="B37" s="58">
        <f t="shared" si="0"/>
        <v>34</v>
      </c>
      <c r="C37" s="18" t="s">
        <v>73</v>
      </c>
      <c r="D37" s="22" t="s">
        <v>74</v>
      </c>
      <c r="E37" s="22" t="s">
        <v>77</v>
      </c>
      <c r="F37" s="22">
        <v>270</v>
      </c>
      <c r="G37" s="29"/>
      <c r="H37" s="59">
        <f t="shared" si="2"/>
        <v>0</v>
      </c>
    </row>
    <row r="38" spans="2:8" ht="24" customHeight="1" x14ac:dyDescent="0.2">
      <c r="B38" s="58">
        <f t="shared" si="0"/>
        <v>35</v>
      </c>
      <c r="C38" s="20" t="s">
        <v>26</v>
      </c>
      <c r="D38" s="23" t="s">
        <v>60</v>
      </c>
      <c r="E38" s="22" t="s">
        <v>80</v>
      </c>
      <c r="F38" s="22">
        <v>500</v>
      </c>
      <c r="G38" s="28"/>
      <c r="H38" s="59">
        <f t="shared" si="2"/>
        <v>0</v>
      </c>
    </row>
    <row r="39" spans="2:8" ht="24" customHeight="1" x14ac:dyDescent="0.2">
      <c r="B39" s="58">
        <f t="shared" si="0"/>
        <v>36</v>
      </c>
      <c r="C39" s="19" t="s">
        <v>61</v>
      </c>
      <c r="D39" s="23" t="s">
        <v>62</v>
      </c>
      <c r="E39" s="22" t="s">
        <v>19</v>
      </c>
      <c r="F39" s="22">
        <v>270</v>
      </c>
      <c r="G39" s="28"/>
      <c r="H39" s="59">
        <f t="shared" si="1"/>
        <v>0</v>
      </c>
    </row>
    <row r="40" spans="2:8" ht="15" customHeight="1" thickBot="1" x14ac:dyDescent="0.25">
      <c r="B40" s="73"/>
      <c r="C40" s="15"/>
      <c r="D40" s="24"/>
      <c r="E40" s="16"/>
      <c r="F40" s="49"/>
      <c r="G40" s="25"/>
      <c r="H40" s="74"/>
    </row>
    <row r="41" spans="2:8" ht="25.5" customHeight="1" x14ac:dyDescent="0.2">
      <c r="B41" s="3"/>
      <c r="C41" s="4"/>
      <c r="D41" s="12"/>
      <c r="E41" s="4"/>
      <c r="F41" s="50"/>
      <c r="G41" s="5" t="s">
        <v>37</v>
      </c>
      <c r="H41" s="75">
        <f>SUM(H4:H39)</f>
        <v>0</v>
      </c>
    </row>
    <row r="42" spans="2:8" ht="25.5" customHeight="1" x14ac:dyDescent="0.2">
      <c r="B42" s="6"/>
      <c r="C42" s="2"/>
      <c r="D42" s="13"/>
      <c r="E42" s="2"/>
      <c r="F42" s="13"/>
      <c r="G42" s="7" t="s">
        <v>36</v>
      </c>
      <c r="H42" s="76">
        <f>H41*0.05</f>
        <v>0</v>
      </c>
    </row>
    <row r="43" spans="2:8" ht="25.5" customHeight="1" thickBot="1" x14ac:dyDescent="0.25">
      <c r="B43" s="8"/>
      <c r="C43" s="9"/>
      <c r="D43" s="14"/>
      <c r="E43" s="9"/>
      <c r="F43" s="14"/>
      <c r="G43" s="10" t="s">
        <v>38</v>
      </c>
      <c r="H43" s="77">
        <f>H41+H42</f>
        <v>0</v>
      </c>
    </row>
  </sheetData>
  <mergeCells count="1">
    <mergeCell ref="A1:F1"/>
  </mergeCells>
  <pageMargins left="0.7" right="0.7" top="0.75" bottom="0.75" header="0.3" footer="0.3"/>
  <pageSetup scale="5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CDE52-2904-4564-84A7-D82C33AE529E}">
  <dimension ref="A1:I52"/>
  <sheetViews>
    <sheetView showGridLines="0" zoomScaleNormal="100" workbookViewId="0">
      <selection activeCell="O39" sqref="O39"/>
    </sheetView>
  </sheetViews>
  <sheetFormatPr defaultRowHeight="14.25" x14ac:dyDescent="0.2"/>
  <cols>
    <col min="1" max="1" width="2.42578125" style="30" customWidth="1"/>
    <col min="2" max="2" width="5.7109375" style="30" customWidth="1"/>
    <col min="3" max="3" width="52" style="30" customWidth="1"/>
    <col min="4" max="4" width="20" style="31" customWidth="1"/>
    <col min="5" max="5" width="11.42578125" style="30" customWidth="1"/>
    <col min="6" max="6" width="13.85546875" style="31" customWidth="1"/>
    <col min="7" max="7" width="18.140625" style="30" customWidth="1"/>
    <col min="8" max="8" width="29.28515625" style="30" customWidth="1"/>
    <col min="9" max="9" width="1.85546875" style="30" customWidth="1"/>
    <col min="10" max="16384" width="9.140625" style="30"/>
  </cols>
  <sheetData>
    <row r="1" spans="1:8" ht="30.75" customHeight="1" x14ac:dyDescent="0.25">
      <c r="A1" s="65" t="s">
        <v>90</v>
      </c>
      <c r="B1" s="65"/>
      <c r="C1" s="65"/>
      <c r="D1" s="65"/>
      <c r="E1" s="65"/>
      <c r="F1" s="65"/>
      <c r="G1" s="66"/>
      <c r="H1" s="66"/>
    </row>
    <row r="2" spans="1:8" ht="19.5" customHeight="1" thickBot="1" x14ac:dyDescent="0.25"/>
    <row r="3" spans="1:8" ht="30.75" customHeight="1" thickBot="1" x14ac:dyDescent="0.3">
      <c r="B3" s="51" t="s">
        <v>18</v>
      </c>
      <c r="C3" s="52" t="s">
        <v>0</v>
      </c>
      <c r="D3" s="53" t="s">
        <v>40</v>
      </c>
      <c r="E3" s="54" t="s">
        <v>1</v>
      </c>
      <c r="F3" s="53" t="s">
        <v>2</v>
      </c>
      <c r="G3" s="53" t="s">
        <v>16</v>
      </c>
      <c r="H3" s="55" t="s">
        <v>3</v>
      </c>
    </row>
    <row r="4" spans="1:8" ht="24" customHeight="1" x14ac:dyDescent="0.2">
      <c r="B4" s="56">
        <f>1</f>
        <v>1</v>
      </c>
      <c r="C4" s="17" t="s">
        <v>4</v>
      </c>
      <c r="D4" s="21" t="s">
        <v>41</v>
      </c>
      <c r="E4" s="21" t="s">
        <v>11</v>
      </c>
      <c r="F4" s="21">
        <v>1</v>
      </c>
      <c r="G4" s="26"/>
      <c r="H4" s="57">
        <f>F4*G4</f>
        <v>0</v>
      </c>
    </row>
    <row r="5" spans="1:8" ht="24" customHeight="1" x14ac:dyDescent="0.2">
      <c r="B5" s="58">
        <f t="shared" ref="B5:B36" si="0">1+B4</f>
        <v>2</v>
      </c>
      <c r="C5" s="18" t="s">
        <v>15</v>
      </c>
      <c r="D5" s="22" t="s">
        <v>42</v>
      </c>
      <c r="E5" s="22" t="s">
        <v>77</v>
      </c>
      <c r="F5" s="27">
        <f>18*20*1.2+3*8*13*1.2*2-1</f>
        <v>1179.8</v>
      </c>
      <c r="G5" s="28"/>
      <c r="H5" s="59">
        <f>F5*G5</f>
        <v>0</v>
      </c>
    </row>
    <row r="6" spans="1:8" ht="24" customHeight="1" x14ac:dyDescent="0.2">
      <c r="B6" s="58">
        <f t="shared" si="0"/>
        <v>3</v>
      </c>
      <c r="C6" s="18" t="s">
        <v>64</v>
      </c>
      <c r="D6" s="22" t="s">
        <v>43</v>
      </c>
      <c r="E6" s="22" t="s">
        <v>77</v>
      </c>
      <c r="F6" s="22">
        <f>3*8*11*2+2</f>
        <v>530</v>
      </c>
      <c r="G6" s="28"/>
      <c r="H6" s="59">
        <f t="shared" ref="H6:H45" si="1">F6*G6</f>
        <v>0</v>
      </c>
    </row>
    <row r="7" spans="1:8" ht="24" customHeight="1" x14ac:dyDescent="0.2">
      <c r="B7" s="58">
        <f t="shared" si="0"/>
        <v>4</v>
      </c>
      <c r="C7" s="18" t="s">
        <v>63</v>
      </c>
      <c r="D7" s="22" t="s">
        <v>43</v>
      </c>
      <c r="E7" s="22" t="s">
        <v>77</v>
      </c>
      <c r="F7" s="22">
        <f>Alvey!F7</f>
        <v>115</v>
      </c>
      <c r="G7" s="28"/>
      <c r="H7" s="59">
        <f t="shared" si="1"/>
        <v>0</v>
      </c>
    </row>
    <row r="8" spans="1:8" ht="24" customHeight="1" x14ac:dyDescent="0.2">
      <c r="B8" s="58">
        <f t="shared" si="0"/>
        <v>5</v>
      </c>
      <c r="C8" s="18" t="s">
        <v>27</v>
      </c>
      <c r="D8" s="22" t="s">
        <v>44</v>
      </c>
      <c r="E8" s="22" t="s">
        <v>12</v>
      </c>
      <c r="F8" s="22">
        <f>15*14</f>
        <v>210</v>
      </c>
      <c r="G8" s="28"/>
      <c r="H8" s="59">
        <f t="shared" si="1"/>
        <v>0</v>
      </c>
    </row>
    <row r="9" spans="1:8" ht="24" customHeight="1" x14ac:dyDescent="0.2">
      <c r="B9" s="58">
        <f t="shared" si="0"/>
        <v>6</v>
      </c>
      <c r="C9" s="18" t="s">
        <v>28</v>
      </c>
      <c r="D9" s="22" t="s">
        <v>44</v>
      </c>
      <c r="E9" s="22" t="s">
        <v>12</v>
      </c>
      <c r="F9" s="22">
        <f>8*12</f>
        <v>96</v>
      </c>
      <c r="G9" s="28"/>
      <c r="H9" s="59">
        <f t="shared" si="1"/>
        <v>0</v>
      </c>
    </row>
    <row r="10" spans="1:8" ht="24" customHeight="1" x14ac:dyDescent="0.2">
      <c r="B10" s="58">
        <f t="shared" si="0"/>
        <v>7</v>
      </c>
      <c r="C10" s="18" t="s">
        <v>29</v>
      </c>
      <c r="D10" s="22" t="s">
        <v>44</v>
      </c>
      <c r="E10" s="22" t="s">
        <v>12</v>
      </c>
      <c r="F10" s="22">
        <f>F8</f>
        <v>210</v>
      </c>
      <c r="G10" s="28"/>
      <c r="H10" s="59">
        <f t="shared" si="1"/>
        <v>0</v>
      </c>
    </row>
    <row r="11" spans="1:8" ht="24" customHeight="1" x14ac:dyDescent="0.2">
      <c r="B11" s="58">
        <f t="shared" si="0"/>
        <v>8</v>
      </c>
      <c r="C11" s="18" t="s">
        <v>30</v>
      </c>
      <c r="D11" s="22" t="s">
        <v>44</v>
      </c>
      <c r="E11" s="22" t="s">
        <v>12</v>
      </c>
      <c r="F11" s="22">
        <f>F9</f>
        <v>96</v>
      </c>
      <c r="G11" s="28"/>
      <c r="H11" s="59">
        <f t="shared" si="1"/>
        <v>0</v>
      </c>
    </row>
    <row r="12" spans="1:8" ht="24" customHeight="1" x14ac:dyDescent="0.2">
      <c r="B12" s="58">
        <f t="shared" si="0"/>
        <v>9</v>
      </c>
      <c r="C12" s="18" t="s">
        <v>31</v>
      </c>
      <c r="D12" s="22" t="s">
        <v>44</v>
      </c>
      <c r="E12" s="22" t="s">
        <v>13</v>
      </c>
      <c r="F12" s="22">
        <v>5</v>
      </c>
      <c r="G12" s="28"/>
      <c r="H12" s="59">
        <f t="shared" si="1"/>
        <v>0</v>
      </c>
    </row>
    <row r="13" spans="1:8" ht="24" customHeight="1" x14ac:dyDescent="0.2">
      <c r="B13" s="58">
        <f t="shared" si="0"/>
        <v>10</v>
      </c>
      <c r="C13" s="18" t="s">
        <v>32</v>
      </c>
      <c r="D13" s="22" t="s">
        <v>44</v>
      </c>
      <c r="E13" s="22" t="s">
        <v>13</v>
      </c>
      <c r="F13" s="22">
        <v>14</v>
      </c>
      <c r="G13" s="28"/>
      <c r="H13" s="59">
        <f t="shared" si="1"/>
        <v>0</v>
      </c>
    </row>
    <row r="14" spans="1:8" ht="24" customHeight="1" x14ac:dyDescent="0.2">
      <c r="B14" s="58">
        <f t="shared" si="0"/>
        <v>11</v>
      </c>
      <c r="C14" s="18" t="s">
        <v>7</v>
      </c>
      <c r="D14" s="22" t="s">
        <v>47</v>
      </c>
      <c r="E14" s="22" t="s">
        <v>14</v>
      </c>
      <c r="F14" s="22">
        <v>6682</v>
      </c>
      <c r="G14" s="28"/>
      <c r="H14" s="59">
        <f t="shared" si="1"/>
        <v>0</v>
      </c>
    </row>
    <row r="15" spans="1:8" ht="24" customHeight="1" x14ac:dyDescent="0.2">
      <c r="B15" s="58">
        <f t="shared" si="0"/>
        <v>12</v>
      </c>
      <c r="C15" s="18" t="s">
        <v>8</v>
      </c>
      <c r="D15" s="22" t="s">
        <v>47</v>
      </c>
      <c r="E15" s="22" t="s">
        <v>14</v>
      </c>
      <c r="F15" s="22">
        <f>F14</f>
        <v>6682</v>
      </c>
      <c r="G15" s="28"/>
      <c r="H15" s="59">
        <f t="shared" si="1"/>
        <v>0</v>
      </c>
    </row>
    <row r="16" spans="1:8" ht="24" customHeight="1" x14ac:dyDescent="0.2">
      <c r="B16" s="58">
        <f t="shared" si="0"/>
        <v>13</v>
      </c>
      <c r="C16" s="18" t="s">
        <v>9</v>
      </c>
      <c r="D16" s="22" t="s">
        <v>49</v>
      </c>
      <c r="E16" s="22" t="s">
        <v>13</v>
      </c>
      <c r="F16" s="22">
        <v>20</v>
      </c>
      <c r="G16" s="28"/>
      <c r="H16" s="59">
        <f t="shared" si="1"/>
        <v>0</v>
      </c>
    </row>
    <row r="17" spans="2:8" ht="24" customHeight="1" x14ac:dyDescent="0.2">
      <c r="B17" s="58">
        <f t="shared" si="0"/>
        <v>14</v>
      </c>
      <c r="C17" s="18" t="s">
        <v>20</v>
      </c>
      <c r="D17" s="22" t="s">
        <v>46</v>
      </c>
      <c r="E17" s="22" t="s">
        <v>13</v>
      </c>
      <c r="F17" s="22">
        <v>7</v>
      </c>
      <c r="G17" s="28"/>
      <c r="H17" s="59">
        <f t="shared" si="1"/>
        <v>0</v>
      </c>
    </row>
    <row r="18" spans="2:8" ht="24" customHeight="1" x14ac:dyDescent="0.2">
      <c r="B18" s="58">
        <f t="shared" si="0"/>
        <v>15</v>
      </c>
      <c r="C18" s="18" t="s">
        <v>21</v>
      </c>
      <c r="D18" s="22" t="s">
        <v>46</v>
      </c>
      <c r="E18" s="22" t="s">
        <v>13</v>
      </c>
      <c r="F18" s="22">
        <v>1</v>
      </c>
      <c r="G18" s="28"/>
      <c r="H18" s="59">
        <f t="shared" si="1"/>
        <v>0</v>
      </c>
    </row>
    <row r="19" spans="2:8" ht="24" customHeight="1" x14ac:dyDescent="0.2">
      <c r="B19" s="58">
        <f t="shared" si="0"/>
        <v>16</v>
      </c>
      <c r="C19" s="18" t="s">
        <v>33</v>
      </c>
      <c r="D19" s="22" t="s">
        <v>46</v>
      </c>
      <c r="E19" s="22" t="s">
        <v>13</v>
      </c>
      <c r="F19" s="22">
        <v>1</v>
      </c>
      <c r="G19" s="28"/>
      <c r="H19" s="59">
        <f t="shared" si="1"/>
        <v>0</v>
      </c>
    </row>
    <row r="20" spans="2:8" ht="24" customHeight="1" x14ac:dyDescent="0.2">
      <c r="B20" s="58">
        <f t="shared" si="0"/>
        <v>17</v>
      </c>
      <c r="C20" s="18" t="s">
        <v>34</v>
      </c>
      <c r="D20" s="22" t="s">
        <v>46</v>
      </c>
      <c r="E20" s="22" t="s">
        <v>13</v>
      </c>
      <c r="F20" s="22">
        <v>1</v>
      </c>
      <c r="G20" s="28"/>
      <c r="H20" s="59">
        <f t="shared" si="1"/>
        <v>0</v>
      </c>
    </row>
    <row r="21" spans="2:8" ht="24" customHeight="1" x14ac:dyDescent="0.2">
      <c r="B21" s="58">
        <f t="shared" si="0"/>
        <v>18</v>
      </c>
      <c r="C21" s="18" t="s">
        <v>5</v>
      </c>
      <c r="D21" s="22" t="s">
        <v>46</v>
      </c>
      <c r="E21" s="22" t="s">
        <v>13</v>
      </c>
      <c r="F21" s="22">
        <v>10</v>
      </c>
      <c r="G21" s="28"/>
      <c r="H21" s="59">
        <f t="shared" si="1"/>
        <v>0</v>
      </c>
    </row>
    <row r="22" spans="2:8" ht="24" customHeight="1" x14ac:dyDescent="0.2">
      <c r="B22" s="58">
        <f t="shared" si="0"/>
        <v>19</v>
      </c>
      <c r="C22" s="18" t="s">
        <v>6</v>
      </c>
      <c r="D22" s="22" t="s">
        <v>46</v>
      </c>
      <c r="E22" s="22" t="s">
        <v>11</v>
      </c>
      <c r="F22" s="22">
        <v>1</v>
      </c>
      <c r="G22" s="28"/>
      <c r="H22" s="59">
        <f t="shared" si="1"/>
        <v>0</v>
      </c>
    </row>
    <row r="23" spans="2:8" ht="24" customHeight="1" x14ac:dyDescent="0.2">
      <c r="B23" s="58">
        <f t="shared" si="0"/>
        <v>20</v>
      </c>
      <c r="C23" s="18" t="s">
        <v>17</v>
      </c>
      <c r="D23" s="22" t="s">
        <v>52</v>
      </c>
      <c r="E23" s="22" t="s">
        <v>78</v>
      </c>
      <c r="F23" s="27">
        <f>18*12-(2.26+0.34-0.18)*18</f>
        <v>172.44</v>
      </c>
      <c r="G23" s="28"/>
      <c r="H23" s="59">
        <f t="shared" si="1"/>
        <v>0</v>
      </c>
    </row>
    <row r="24" spans="2:8" ht="24" customHeight="1" x14ac:dyDescent="0.2">
      <c r="B24" s="58">
        <f t="shared" si="0"/>
        <v>21</v>
      </c>
      <c r="C24" s="18" t="s">
        <v>75</v>
      </c>
      <c r="D24" s="22" t="s">
        <v>47</v>
      </c>
      <c r="E24" s="22" t="s">
        <v>14</v>
      </c>
      <c r="F24" s="22">
        <v>1747</v>
      </c>
      <c r="G24" s="28"/>
      <c r="H24" s="59">
        <f t="shared" si="1"/>
        <v>0</v>
      </c>
    </row>
    <row r="25" spans="2:8" ht="24" customHeight="1" x14ac:dyDescent="0.2">
      <c r="B25" s="58">
        <f t="shared" si="0"/>
        <v>22</v>
      </c>
      <c r="C25" s="18" t="s">
        <v>76</v>
      </c>
      <c r="D25" s="22" t="s">
        <v>47</v>
      </c>
      <c r="E25" s="22" t="s">
        <v>14</v>
      </c>
      <c r="F25" s="22">
        <v>572</v>
      </c>
      <c r="G25" s="28"/>
      <c r="H25" s="59">
        <f t="shared" si="1"/>
        <v>0</v>
      </c>
    </row>
    <row r="26" spans="2:8" ht="24" customHeight="1" x14ac:dyDescent="0.2">
      <c r="B26" s="58">
        <f t="shared" si="0"/>
        <v>23</v>
      </c>
      <c r="C26" s="18" t="s">
        <v>56</v>
      </c>
      <c r="D26" s="22" t="s">
        <v>51</v>
      </c>
      <c r="E26" s="22" t="s">
        <v>12</v>
      </c>
      <c r="F26" s="22">
        <v>25</v>
      </c>
      <c r="G26" s="28"/>
      <c r="H26" s="59">
        <f t="shared" si="1"/>
        <v>0</v>
      </c>
    </row>
    <row r="27" spans="2:8" ht="24" customHeight="1" x14ac:dyDescent="0.2">
      <c r="B27" s="58">
        <f t="shared" si="0"/>
        <v>24</v>
      </c>
      <c r="C27" s="18" t="s">
        <v>81</v>
      </c>
      <c r="D27" s="22" t="s">
        <v>46</v>
      </c>
      <c r="E27" s="22" t="s">
        <v>13</v>
      </c>
      <c r="F27" s="22">
        <v>2</v>
      </c>
      <c r="G27" s="28"/>
      <c r="H27" s="59">
        <f t="shared" si="1"/>
        <v>0</v>
      </c>
    </row>
    <row r="28" spans="2:8" ht="24" customHeight="1" x14ac:dyDescent="0.2">
      <c r="B28" s="58">
        <f t="shared" si="0"/>
        <v>25</v>
      </c>
      <c r="C28" s="18" t="s">
        <v>82</v>
      </c>
      <c r="D28" s="22" t="s">
        <v>46</v>
      </c>
      <c r="E28" s="22" t="s">
        <v>13</v>
      </c>
      <c r="F28" s="22">
        <v>2</v>
      </c>
      <c r="G28" s="28"/>
      <c r="H28" s="59">
        <f t="shared" si="1"/>
        <v>0</v>
      </c>
    </row>
    <row r="29" spans="2:8" ht="24" customHeight="1" x14ac:dyDescent="0.2">
      <c r="B29" s="58">
        <f t="shared" si="0"/>
        <v>26</v>
      </c>
      <c r="C29" s="18" t="s">
        <v>83</v>
      </c>
      <c r="D29" s="22" t="s">
        <v>46</v>
      </c>
      <c r="E29" s="22" t="s">
        <v>13</v>
      </c>
      <c r="F29" s="22">
        <v>2</v>
      </c>
      <c r="G29" s="28"/>
      <c r="H29" s="59">
        <f t="shared" si="1"/>
        <v>0</v>
      </c>
    </row>
    <row r="30" spans="2:8" ht="24" customHeight="1" x14ac:dyDescent="0.2">
      <c r="B30" s="58">
        <f t="shared" si="0"/>
        <v>27</v>
      </c>
      <c r="C30" s="18" t="s">
        <v>84</v>
      </c>
      <c r="D30" s="22" t="s">
        <v>46</v>
      </c>
      <c r="E30" s="22" t="s">
        <v>13</v>
      </c>
      <c r="F30" s="22">
        <v>2</v>
      </c>
      <c r="G30" s="28"/>
      <c r="H30" s="59">
        <f t="shared" si="1"/>
        <v>0</v>
      </c>
    </row>
    <row r="31" spans="2:8" ht="24" customHeight="1" x14ac:dyDescent="0.2">
      <c r="B31" s="58">
        <f>1+B27</f>
        <v>25</v>
      </c>
      <c r="C31" s="18" t="s">
        <v>85</v>
      </c>
      <c r="D31" s="22" t="s">
        <v>46</v>
      </c>
      <c r="E31" s="22" t="s">
        <v>13</v>
      </c>
      <c r="F31" s="22">
        <v>2</v>
      </c>
      <c r="G31" s="28"/>
      <c r="H31" s="59">
        <f t="shared" si="1"/>
        <v>0</v>
      </c>
    </row>
    <row r="32" spans="2:8" ht="24" customHeight="1" x14ac:dyDescent="0.2">
      <c r="B32" s="58">
        <f t="shared" si="0"/>
        <v>26</v>
      </c>
      <c r="C32" s="18" t="s">
        <v>86</v>
      </c>
      <c r="D32" s="22" t="s">
        <v>46</v>
      </c>
      <c r="E32" s="22" t="s">
        <v>13</v>
      </c>
      <c r="F32" s="22">
        <v>2</v>
      </c>
      <c r="G32" s="28"/>
      <c r="H32" s="59">
        <f t="shared" si="1"/>
        <v>0</v>
      </c>
    </row>
    <row r="33" spans="2:8" ht="24" customHeight="1" x14ac:dyDescent="0.2">
      <c r="B33" s="58">
        <f t="shared" si="0"/>
        <v>27</v>
      </c>
      <c r="C33" s="18" t="s">
        <v>10</v>
      </c>
      <c r="D33" s="22" t="s">
        <v>48</v>
      </c>
      <c r="E33" s="22" t="s">
        <v>77</v>
      </c>
      <c r="F33" s="27">
        <f>188*1.1*0.45+2</f>
        <v>95.06</v>
      </c>
      <c r="G33" s="28"/>
      <c r="H33" s="59">
        <f t="shared" si="1"/>
        <v>0</v>
      </c>
    </row>
    <row r="34" spans="2:8" ht="24" customHeight="1" x14ac:dyDescent="0.2">
      <c r="B34" s="58">
        <f>1+B33</f>
        <v>28</v>
      </c>
      <c r="C34" s="18" t="s">
        <v>57</v>
      </c>
      <c r="D34" s="22" t="s">
        <v>45</v>
      </c>
      <c r="E34" s="22" t="s">
        <v>77</v>
      </c>
      <c r="F34" s="22">
        <v>8.8000000000000007</v>
      </c>
      <c r="G34" s="28"/>
      <c r="H34" s="59">
        <f t="shared" si="1"/>
        <v>0</v>
      </c>
    </row>
    <row r="35" spans="2:8" ht="24" customHeight="1" x14ac:dyDescent="0.2">
      <c r="B35" s="58">
        <f t="shared" si="0"/>
        <v>29</v>
      </c>
      <c r="C35" s="18" t="s">
        <v>58</v>
      </c>
      <c r="D35" s="22" t="s">
        <v>45</v>
      </c>
      <c r="E35" s="22" t="s">
        <v>77</v>
      </c>
      <c r="F35" s="22">
        <v>5.2</v>
      </c>
      <c r="G35" s="28"/>
      <c r="H35" s="59">
        <f t="shared" si="1"/>
        <v>0</v>
      </c>
    </row>
    <row r="36" spans="2:8" ht="24" customHeight="1" x14ac:dyDescent="0.2">
      <c r="B36" s="58">
        <f t="shared" si="0"/>
        <v>30</v>
      </c>
      <c r="C36" s="19" t="s">
        <v>22</v>
      </c>
      <c r="D36" s="23" t="s">
        <v>53</v>
      </c>
      <c r="E36" s="22" t="s">
        <v>78</v>
      </c>
      <c r="F36" s="22">
        <v>820</v>
      </c>
      <c r="G36" s="28"/>
      <c r="H36" s="59">
        <f>F36*G36</f>
        <v>0</v>
      </c>
    </row>
    <row r="37" spans="2:8" ht="24" customHeight="1" x14ac:dyDescent="0.2">
      <c r="B37" s="58">
        <f>1+B36</f>
        <v>31</v>
      </c>
      <c r="C37" s="19" t="s">
        <v>23</v>
      </c>
      <c r="D37" s="23" t="s">
        <v>54</v>
      </c>
      <c r="E37" s="22" t="s">
        <v>12</v>
      </c>
      <c r="F37" s="22">
        <v>154</v>
      </c>
      <c r="G37" s="28"/>
      <c r="H37" s="59">
        <f>F37*G37</f>
        <v>0</v>
      </c>
    </row>
    <row r="38" spans="2:8" ht="24" customHeight="1" x14ac:dyDescent="0.2">
      <c r="B38" s="58">
        <f>1+B37</f>
        <v>32</v>
      </c>
      <c r="C38" s="20" t="s">
        <v>65</v>
      </c>
      <c r="D38" s="23" t="s">
        <v>66</v>
      </c>
      <c r="E38" s="22" t="s">
        <v>78</v>
      </c>
      <c r="F38" s="22">
        <v>112</v>
      </c>
      <c r="G38" s="28"/>
      <c r="H38" s="59">
        <f>F38*G38</f>
        <v>0</v>
      </c>
    </row>
    <row r="39" spans="2:8" ht="24" customHeight="1" x14ac:dyDescent="0.2">
      <c r="B39" s="58">
        <f t="shared" ref="B39:B46" si="2">1+B38</f>
        <v>33</v>
      </c>
      <c r="C39" s="20" t="s">
        <v>24</v>
      </c>
      <c r="D39" s="23" t="s">
        <v>55</v>
      </c>
      <c r="E39" s="22" t="s">
        <v>79</v>
      </c>
      <c r="F39" s="22">
        <v>0.9</v>
      </c>
      <c r="G39" s="28"/>
      <c r="H39" s="59">
        <f>F39*G39</f>
        <v>0</v>
      </c>
    </row>
    <row r="40" spans="2:8" ht="24" customHeight="1" x14ac:dyDescent="0.2">
      <c r="B40" s="58">
        <f t="shared" si="2"/>
        <v>34</v>
      </c>
      <c r="C40" s="18" t="s">
        <v>67</v>
      </c>
      <c r="D40" s="22" t="s">
        <v>68</v>
      </c>
      <c r="E40" s="22" t="s">
        <v>12</v>
      </c>
      <c r="F40" s="22">
        <v>12</v>
      </c>
      <c r="G40" s="29"/>
      <c r="H40" s="59">
        <f>F40*G40</f>
        <v>0</v>
      </c>
    </row>
    <row r="41" spans="2:8" ht="24" customHeight="1" x14ac:dyDescent="0.2">
      <c r="B41" s="58">
        <f t="shared" si="2"/>
        <v>35</v>
      </c>
      <c r="C41" s="20" t="s">
        <v>25</v>
      </c>
      <c r="D41" s="23" t="s">
        <v>59</v>
      </c>
      <c r="E41" s="22" t="s">
        <v>12</v>
      </c>
      <c r="F41" s="22">
        <v>140</v>
      </c>
      <c r="G41" s="28"/>
      <c r="H41" s="59">
        <f t="shared" ref="H41:H44" si="3">F41*G41</f>
        <v>0</v>
      </c>
    </row>
    <row r="42" spans="2:8" ht="24" customHeight="1" x14ac:dyDescent="0.2">
      <c r="B42" s="58">
        <f t="shared" si="2"/>
        <v>36</v>
      </c>
      <c r="C42" s="20" t="s">
        <v>70</v>
      </c>
      <c r="D42" s="23" t="s">
        <v>71</v>
      </c>
      <c r="E42" s="22" t="s">
        <v>78</v>
      </c>
      <c r="F42" s="22">
        <v>152</v>
      </c>
      <c r="G42" s="28"/>
      <c r="H42" s="59">
        <f t="shared" si="3"/>
        <v>0</v>
      </c>
    </row>
    <row r="43" spans="2:8" ht="24" customHeight="1" x14ac:dyDescent="0.2">
      <c r="B43" s="58">
        <f t="shared" si="2"/>
        <v>37</v>
      </c>
      <c r="C43" s="18" t="s">
        <v>73</v>
      </c>
      <c r="D43" s="22" t="s">
        <v>74</v>
      </c>
      <c r="E43" s="22" t="s">
        <v>77</v>
      </c>
      <c r="F43" s="22">
        <v>370</v>
      </c>
      <c r="G43" s="29"/>
      <c r="H43" s="59">
        <f t="shared" si="3"/>
        <v>0</v>
      </c>
    </row>
    <row r="44" spans="2:8" ht="24" customHeight="1" x14ac:dyDescent="0.2">
      <c r="B44" s="58">
        <f t="shared" si="2"/>
        <v>38</v>
      </c>
      <c r="C44" s="20" t="s">
        <v>26</v>
      </c>
      <c r="D44" s="23" t="s">
        <v>60</v>
      </c>
      <c r="E44" s="22" t="s">
        <v>80</v>
      </c>
      <c r="F44" s="22">
        <v>500</v>
      </c>
      <c r="G44" s="28"/>
      <c r="H44" s="59">
        <f t="shared" si="3"/>
        <v>0</v>
      </c>
    </row>
    <row r="45" spans="2:8" ht="24" customHeight="1" x14ac:dyDescent="0.2">
      <c r="B45" s="58">
        <f t="shared" si="2"/>
        <v>39</v>
      </c>
      <c r="C45" s="19" t="s">
        <v>61</v>
      </c>
      <c r="D45" s="23" t="s">
        <v>62</v>
      </c>
      <c r="E45" s="22" t="s">
        <v>19</v>
      </c>
      <c r="F45" s="22">
        <v>268</v>
      </c>
      <c r="G45" s="28"/>
      <c r="H45" s="59">
        <f t="shared" si="1"/>
        <v>0</v>
      </c>
    </row>
    <row r="46" spans="2:8" ht="24" customHeight="1" x14ac:dyDescent="0.2">
      <c r="B46" s="58">
        <f t="shared" si="2"/>
        <v>40</v>
      </c>
      <c r="C46" s="18" t="s">
        <v>35</v>
      </c>
      <c r="D46" s="22" t="s">
        <v>50</v>
      </c>
      <c r="E46" s="22" t="s">
        <v>12</v>
      </c>
      <c r="F46" s="22">
        <v>20</v>
      </c>
      <c r="G46" s="28"/>
      <c r="H46" s="59">
        <f>F46*G46</f>
        <v>0</v>
      </c>
    </row>
    <row r="47" spans="2:8" ht="5.25" customHeight="1" thickBot="1" x14ac:dyDescent="0.25">
      <c r="B47" s="60"/>
      <c r="C47" s="15"/>
      <c r="D47" s="24"/>
      <c r="E47" s="32"/>
      <c r="F47" s="46"/>
      <c r="G47" s="33"/>
      <c r="H47" s="61"/>
    </row>
    <row r="48" spans="2:8" ht="30" customHeight="1" x14ac:dyDescent="0.25">
      <c r="B48" s="34"/>
      <c r="C48" s="35"/>
      <c r="D48" s="36"/>
      <c r="E48" s="35"/>
      <c r="F48" s="47"/>
      <c r="G48" s="37" t="s">
        <v>37</v>
      </c>
      <c r="H48" s="62">
        <f>SUM(H4:H47)</f>
        <v>0</v>
      </c>
    </row>
    <row r="49" spans="1:9" ht="30" customHeight="1" x14ac:dyDescent="0.2">
      <c r="A49" s="67"/>
      <c r="B49" s="38"/>
      <c r="C49" s="39"/>
      <c r="D49" s="40"/>
      <c r="E49" s="39"/>
      <c r="F49" s="40"/>
      <c r="G49" s="41" t="s">
        <v>36</v>
      </c>
      <c r="H49" s="63">
        <f>H48*0.05</f>
        <v>0</v>
      </c>
      <c r="I49" s="67"/>
    </row>
    <row r="50" spans="1:9" ht="27.75" customHeight="1" thickBot="1" x14ac:dyDescent="0.25">
      <c r="B50" s="42"/>
      <c r="C50" s="43"/>
      <c r="D50" s="44"/>
      <c r="E50" s="43"/>
      <c r="F50" s="44"/>
      <c r="G50" s="45" t="s">
        <v>39</v>
      </c>
      <c r="H50" s="64">
        <f>H48+H49</f>
        <v>0</v>
      </c>
    </row>
    <row r="51" spans="1:9" ht="10.5" customHeight="1" x14ac:dyDescent="0.2"/>
    <row r="52" spans="1:9" ht="43.5" customHeight="1" x14ac:dyDescent="0.2"/>
  </sheetData>
  <mergeCells count="1">
    <mergeCell ref="A1:F1"/>
  </mergeCells>
  <pageMargins left="0.7" right="0.7" top="0.75" bottom="0.7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Alvey</vt:lpstr>
      <vt:lpstr>Parkhill</vt:lpstr>
      <vt:lpstr>Parkhill!Print_Area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Boissonneault, Mike</dc:creator>
  <cp:lastModifiedBy>Boissonneault, Mike</cp:lastModifiedBy>
  <dcterms:created xsi:type="dcterms:W3CDTF">2022-11-15T19:05:42Z</dcterms:created>
  <dcterms:modified xsi:type="dcterms:W3CDTF">2023-01-30T21:01:08Z</dcterms:modified>
</cp:coreProperties>
</file>